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00" yWindow="45" windowWidth="15600" windowHeight="6210" tabRatio="976"/>
  </bookViews>
  <sheets>
    <sheet name="2012 Breakeven Calculator" sheetId="54" r:id="rId1"/>
  </sheets>
  <calcPr calcId="125725"/>
</workbook>
</file>

<file path=xl/calcChain.xml><?xml version="1.0" encoding="utf-8"?>
<calcChain xmlns="http://schemas.openxmlformats.org/spreadsheetml/2006/main">
  <c r="E52" i="54"/>
  <c r="D44"/>
  <c r="D45"/>
  <c r="D46"/>
  <c r="D43"/>
  <c r="B52"/>
  <c r="A52"/>
  <c r="B51"/>
  <c r="A51"/>
  <c r="B50"/>
  <c r="A50"/>
  <c r="B49"/>
  <c r="A49"/>
  <c r="A46"/>
  <c r="A45"/>
  <c r="A44"/>
  <c r="A43"/>
  <c r="A40"/>
  <c r="A39"/>
  <c r="A38"/>
  <c r="A37"/>
  <c r="C40"/>
  <c r="D40" s="1"/>
  <c r="A34"/>
  <c r="C39"/>
  <c r="D39" s="1"/>
  <c r="A33"/>
  <c r="C38"/>
  <c r="D38" s="1"/>
  <c r="A32"/>
  <c r="C37"/>
  <c r="D37" s="1"/>
  <c r="A31"/>
  <c r="F21"/>
  <c r="E20"/>
  <c r="D20"/>
  <c r="C20"/>
  <c r="B20"/>
  <c r="E19"/>
  <c r="D19"/>
  <c r="C19"/>
  <c r="B19"/>
  <c r="F19" s="1"/>
  <c r="E18"/>
  <c r="D18"/>
  <c r="C18"/>
  <c r="B18"/>
  <c r="F18" s="1"/>
  <c r="E17"/>
  <c r="E22" s="1"/>
  <c r="D17"/>
  <c r="D22" s="1"/>
  <c r="B45" s="1"/>
  <c r="C17"/>
  <c r="C22" s="1"/>
  <c r="B17"/>
  <c r="B22" s="1"/>
  <c r="F16"/>
  <c r="F15"/>
  <c r="F14"/>
  <c r="F13"/>
  <c r="F12"/>
  <c r="F11"/>
  <c r="F10"/>
  <c r="F9"/>
  <c r="F8"/>
  <c r="F7"/>
  <c r="F20" l="1"/>
  <c r="B53"/>
  <c r="B44"/>
  <c r="D32"/>
  <c r="B46"/>
  <c r="D34"/>
  <c r="D31"/>
  <c r="B43"/>
  <c r="D33"/>
  <c r="F37"/>
  <c r="F38"/>
  <c r="F50" s="1"/>
  <c r="F39"/>
  <c r="F51" s="1"/>
  <c r="F40"/>
  <c r="F52" s="1"/>
  <c r="F17"/>
  <c r="F22" l="1"/>
  <c r="F24" s="1"/>
  <c r="E51"/>
  <c r="E50"/>
  <c r="E49"/>
  <c r="F49"/>
  <c r="E53" l="1"/>
  <c r="E54" s="1"/>
  <c r="F54" s="1"/>
</calcChain>
</file>

<file path=xl/sharedStrings.xml><?xml version="1.0" encoding="utf-8"?>
<sst xmlns="http://schemas.openxmlformats.org/spreadsheetml/2006/main" count="56" uniqueCount="49">
  <si>
    <t>Corn</t>
  </si>
  <si>
    <t>Soybeans</t>
  </si>
  <si>
    <t>Total Cost</t>
  </si>
  <si>
    <t>Price</t>
  </si>
  <si>
    <t>Profit</t>
  </si>
  <si>
    <t>Total Acres</t>
  </si>
  <si>
    <t>Total Profit</t>
  </si>
  <si>
    <t>Profit/Acre</t>
  </si>
  <si>
    <t>Acres</t>
  </si>
  <si>
    <t>Winter Wheat</t>
  </si>
  <si>
    <t>Spring Wheat</t>
  </si>
  <si>
    <t>Please Enter Your Gross Acreage per Crop:</t>
  </si>
  <si>
    <t>Please Enter Your Cost per Acre:</t>
  </si>
  <si>
    <t xml:space="preserve"> Spring Wheat</t>
  </si>
  <si>
    <t xml:space="preserve"> Winter Wheat</t>
  </si>
  <si>
    <t xml:space="preserve"> Corn:</t>
  </si>
  <si>
    <t>Please Enter Your Interest Rate:</t>
  </si>
  <si>
    <t xml:space="preserve"> Soybeans</t>
  </si>
  <si>
    <t>Crop:</t>
  </si>
  <si>
    <t xml:space="preserve">  ROI</t>
  </si>
  <si>
    <t>Profit/Crop</t>
  </si>
  <si>
    <t xml:space="preserve">  Income/Acre</t>
  </si>
  <si>
    <t xml:space="preserve">  Profit/Acre</t>
  </si>
  <si>
    <t xml:space="preserve"> Current Price</t>
  </si>
  <si>
    <t>Yield</t>
  </si>
  <si>
    <t xml:space="preserve">   B/E Yield</t>
  </si>
  <si>
    <t>Total Cost Per Acre</t>
  </si>
  <si>
    <t>Drying</t>
  </si>
  <si>
    <t>Storage</t>
  </si>
  <si>
    <t>Interest</t>
  </si>
  <si>
    <t>Irrigation</t>
  </si>
  <si>
    <t>Combine</t>
  </si>
  <si>
    <t>Tillage</t>
  </si>
  <si>
    <t>Spray</t>
  </si>
  <si>
    <t>Plant</t>
  </si>
  <si>
    <t>Crop Ins</t>
  </si>
  <si>
    <t>Rent</t>
  </si>
  <si>
    <t>Chemical</t>
  </si>
  <si>
    <t>Fertilizer</t>
  </si>
  <si>
    <t>Seed</t>
  </si>
  <si>
    <t>Trucking</t>
  </si>
  <si>
    <t>Farm Outlook</t>
  </si>
  <si>
    <t>Cost/Bushel</t>
  </si>
  <si>
    <t>Please Enter Your Trucking Cost per Bushel:</t>
  </si>
  <si>
    <t>Please Enter Your Drying Cost per Bushel:</t>
  </si>
  <si>
    <t>Please Enter Your Storage Cost per Bushel:</t>
  </si>
  <si>
    <t xml:space="preserve">       Current Price        </t>
  </si>
  <si>
    <t>Consulting/Management</t>
  </si>
  <si>
    <t>CHANGE shaded boxes only!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</si>
</sst>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\-[$$-409]#,##0.00"/>
    <numFmt numFmtId="165" formatCode="0.0%"/>
    <numFmt numFmtId="166" formatCode="0.0"/>
    <numFmt numFmtId="167" formatCode="[$$-409]#,##0.00;[Red][$$-409]#,##0.00"/>
    <numFmt numFmtId="168" formatCode="&quot;$&quot;#,##0.00"/>
  </numFmts>
  <fonts count="1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20"/>
      <name val="Lucida Console"/>
      <family val="3"/>
    </font>
    <font>
      <sz val="10"/>
      <color theme="1"/>
      <name val="Arial"/>
      <family val="2"/>
    </font>
    <font>
      <b/>
      <sz val="10.5"/>
      <color rgb="FF00B050"/>
      <name val="Arial"/>
      <family val="2"/>
    </font>
    <font>
      <b/>
      <sz val="8"/>
      <name val="Lucida Console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2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NumberFormat="1" applyFill="1" applyBorder="1"/>
    <xf numFmtId="164" fontId="0" fillId="2" borderId="0" xfId="0" applyNumberFormat="1" applyFill="1" applyBorder="1"/>
    <xf numFmtId="0" fontId="2" fillId="2" borderId="0" xfId="0" applyFont="1" applyFill="1" applyBorder="1"/>
    <xf numFmtId="164" fontId="0" fillId="3" borderId="0" xfId="0" applyNumberFormat="1" applyFill="1" applyBorder="1"/>
    <xf numFmtId="0" fontId="0" fillId="0" borderId="0" xfId="0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6" xfId="0" applyFill="1" applyBorder="1"/>
    <xf numFmtId="0" fontId="2" fillId="2" borderId="6" xfId="0" applyFont="1" applyFill="1" applyBorder="1" applyAlignment="1">
      <alignment horizontal="left"/>
    </xf>
    <xf numFmtId="0" fontId="0" fillId="2" borderId="9" xfId="0" applyFill="1" applyBorder="1"/>
    <xf numFmtId="0" fontId="2" fillId="2" borderId="9" xfId="0" applyFont="1" applyFill="1" applyBorder="1" applyAlignment="1">
      <alignment horizontal="center"/>
    </xf>
    <xf numFmtId="164" fontId="3" fillId="2" borderId="0" xfId="0" applyNumberFormat="1" applyFont="1" applyFill="1" applyBorder="1"/>
    <xf numFmtId="0" fontId="7" fillId="2" borderId="6" xfId="0" applyFont="1" applyFill="1" applyBorder="1"/>
    <xf numFmtId="164" fontId="8" fillId="2" borderId="0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6" xfId="0" applyFont="1" applyFill="1" applyBorder="1"/>
    <xf numFmtId="0" fontId="6" fillId="2" borderId="6" xfId="0" applyFont="1" applyFill="1" applyBorder="1"/>
    <xf numFmtId="0" fontId="10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/>
    <xf numFmtId="168" fontId="0" fillId="2" borderId="1" xfId="0" applyNumberFormat="1" applyFill="1" applyBorder="1" applyAlignment="1" applyProtection="1">
      <alignment horizont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6" fillId="2" borderId="0" xfId="0" applyFont="1" applyFill="1" applyBorder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0" xfId="0" applyBorder="1" applyAlignment="1"/>
    <xf numFmtId="168" fontId="2" fillId="2" borderId="0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2" xfId="0" applyFill="1" applyBorder="1"/>
    <xf numFmtId="168" fontId="0" fillId="4" borderId="12" xfId="0" applyNumberFormat="1" applyFill="1" applyBorder="1" applyAlignment="1" applyProtection="1">
      <alignment horizontal="right"/>
      <protection locked="0"/>
    </xf>
    <xf numFmtId="168" fontId="0" fillId="7" borderId="12" xfId="0" applyNumberFormat="1" applyFill="1" applyBorder="1" applyAlignment="1" applyProtection="1">
      <alignment horizontal="right"/>
      <protection locked="0"/>
    </xf>
    <xf numFmtId="168" fontId="0" fillId="4" borderId="12" xfId="0" applyNumberFormat="1" applyFill="1" applyBorder="1" applyAlignment="1">
      <alignment horizontal="right"/>
    </xf>
    <xf numFmtId="168" fontId="0" fillId="7" borderId="12" xfId="0" applyNumberFormat="1" applyFill="1" applyBorder="1" applyAlignment="1">
      <alignment horizontal="right"/>
    </xf>
    <xf numFmtId="168" fontId="2" fillId="2" borderId="12" xfId="0" applyNumberFormat="1" applyFont="1" applyFill="1" applyBorder="1" applyAlignment="1">
      <alignment horizontal="center"/>
    </xf>
    <xf numFmtId="0" fontId="10" fillId="4" borderId="12" xfId="0" applyFont="1" applyFill="1" applyBorder="1" applyAlignment="1" applyProtection="1">
      <alignment horizontal="center"/>
      <protection locked="0"/>
    </xf>
    <xf numFmtId="0" fontId="0" fillId="7" borderId="12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9" fillId="2" borderId="5" xfId="0" applyFont="1" applyFill="1" applyBorder="1" applyAlignment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14" xfId="0" applyFill="1" applyBorder="1"/>
    <xf numFmtId="0" fontId="0" fillId="0" borderId="6" xfId="0" applyBorder="1"/>
    <xf numFmtId="0" fontId="0" fillId="7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168" fontId="0" fillId="0" borderId="14" xfId="0" applyNumberFormat="1" applyBorder="1"/>
    <xf numFmtId="0" fontId="2" fillId="2" borderId="15" xfId="0" applyFont="1" applyFill="1" applyBorder="1" applyAlignment="1">
      <alignment horizontal="left"/>
    </xf>
    <xf numFmtId="168" fontId="2" fillId="2" borderId="14" xfId="0" applyNumberFormat="1" applyFont="1" applyFill="1" applyBorder="1" applyAlignment="1">
      <alignment horizontal="center"/>
    </xf>
    <xf numFmtId="0" fontId="0" fillId="0" borderId="7" xfId="0" applyBorder="1"/>
    <xf numFmtId="168" fontId="2" fillId="0" borderId="7" xfId="0" applyNumberFormat="1" applyFont="1" applyBorder="1"/>
    <xf numFmtId="0" fontId="2" fillId="2" borderId="10" xfId="0" applyFont="1" applyFill="1" applyBorder="1" applyAlignment="1">
      <alignment horizontal="center"/>
    </xf>
    <xf numFmtId="164" fontId="4" fillId="0" borderId="7" xfId="0" applyNumberFormat="1" applyFont="1" applyBorder="1"/>
    <xf numFmtId="0" fontId="6" fillId="2" borderId="10" xfId="0" applyFont="1" applyFill="1" applyBorder="1" applyAlignment="1">
      <alignment horizontal="center"/>
    </xf>
    <xf numFmtId="165" fontId="5" fillId="6" borderId="7" xfId="1" applyNumberFormat="1" applyFont="1" applyFill="1" applyBorder="1"/>
    <xf numFmtId="165" fontId="10" fillId="6" borderId="7" xfId="1" applyNumberFormat="1" applyFont="1" applyFill="1" applyBorder="1"/>
    <xf numFmtId="0" fontId="0" fillId="0" borderId="9" xfId="0" applyBorder="1"/>
    <xf numFmtId="10" fontId="11" fillId="2" borderId="10" xfId="1" applyNumberFormat="1" applyFont="1" applyFill="1" applyBorder="1"/>
    <xf numFmtId="8" fontId="0" fillId="6" borderId="0" xfId="0" applyNumberFormat="1" applyFill="1" applyBorder="1"/>
    <xf numFmtId="8" fontId="10" fillId="6" borderId="0" xfId="0" applyNumberFormat="1" applyFont="1" applyFill="1" applyBorder="1"/>
    <xf numFmtId="8" fontId="11" fillId="2" borderId="0" xfId="0" applyNumberFormat="1" applyFont="1" applyFill="1" applyBorder="1"/>
    <xf numFmtId="8" fontId="11" fillId="2" borderId="9" xfId="0" applyNumberFormat="1" applyFont="1" applyFill="1" applyBorder="1"/>
    <xf numFmtId="0" fontId="6" fillId="2" borderId="9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164" fontId="10" fillId="4" borderId="11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8" fontId="0" fillId="2" borderId="12" xfId="0" applyNumberFormat="1" applyFill="1" applyBorder="1" applyAlignment="1" applyProtection="1">
      <alignment horizontal="right"/>
      <protection locked="0"/>
    </xf>
    <xf numFmtId="166" fontId="0" fillId="2" borderId="1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8" fontId="10" fillId="4" borderId="2" xfId="0" applyNumberFormat="1" applyFont="1" applyFill="1" applyBorder="1" applyAlignment="1">
      <alignment horizontal="center"/>
    </xf>
    <xf numFmtId="168" fontId="0" fillId="0" borderId="2" xfId="0" applyNumberFormat="1" applyBorder="1" applyAlignment="1"/>
    <xf numFmtId="168" fontId="0" fillId="0" borderId="2" xfId="0" applyNumberFormat="1" applyBorder="1" applyAlignment="1">
      <alignment horizontal="center"/>
    </xf>
    <xf numFmtId="44" fontId="10" fillId="6" borderId="13" xfId="0" applyNumberFormat="1" applyFont="1" applyFill="1" applyBorder="1"/>
    <xf numFmtId="44" fontId="10" fillId="6" borderId="16" xfId="0" applyNumberFormat="1" applyFont="1" applyFill="1" applyBorder="1"/>
    <xf numFmtId="0" fontId="12" fillId="2" borderId="4" xfId="0" applyFont="1" applyFill="1" applyBorder="1" applyAlignment="1"/>
    <xf numFmtId="0" fontId="12" fillId="0" borderId="0" xfId="0" applyFont="1" applyBorder="1" applyAlignment="1">
      <alignment horizontal="center"/>
    </xf>
  </cellXfs>
  <cellStyles count="3">
    <cellStyle name="Currency 2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66"/>
      <color rgb="FFFF4F4F"/>
      <color rgb="FFFF3B3B"/>
      <color rgb="FFFF3300"/>
      <color rgb="FF66CCFF"/>
      <color rgb="FF66FF66"/>
      <color rgb="FFFF9933"/>
      <color rgb="FF3399FF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A2" sqref="A2"/>
    </sheetView>
  </sheetViews>
  <sheetFormatPr defaultRowHeight="12.75"/>
  <cols>
    <col min="1" max="1" width="31.5703125" customWidth="1"/>
    <col min="3" max="3" width="11.140625" customWidth="1"/>
    <col min="4" max="4" width="13.42578125" customWidth="1"/>
    <col min="5" max="5" width="13.85546875" customWidth="1"/>
    <col min="6" max="6" width="13" customWidth="1"/>
  </cols>
  <sheetData>
    <row r="1" spans="1:6" ht="21.75" customHeight="1">
      <c r="A1" s="42">
        <v>2012</v>
      </c>
      <c r="B1" s="43" t="s">
        <v>41</v>
      </c>
      <c r="C1" s="43"/>
      <c r="D1" s="43"/>
      <c r="E1" s="94"/>
      <c r="F1" s="44"/>
    </row>
    <row r="2" spans="1:6" ht="12.75" customHeight="1">
      <c r="A2" s="26"/>
      <c r="B2" s="27"/>
      <c r="C2" s="27"/>
      <c r="D2" s="27"/>
      <c r="E2" s="95" t="s">
        <v>48</v>
      </c>
      <c r="F2" s="28"/>
    </row>
    <row r="3" spans="1:6">
      <c r="A3" s="6" t="s">
        <v>11</v>
      </c>
      <c r="B3" s="45"/>
      <c r="C3" s="33" t="s">
        <v>15</v>
      </c>
      <c r="D3" s="33" t="s">
        <v>17</v>
      </c>
      <c r="E3" s="33" t="s">
        <v>14</v>
      </c>
      <c r="F3" s="47" t="s">
        <v>13</v>
      </c>
    </row>
    <row r="4" spans="1:6">
      <c r="A4" s="48"/>
      <c r="B4" s="5"/>
      <c r="C4" s="39">
        <v>500</v>
      </c>
      <c r="D4" s="40">
        <v>500</v>
      </c>
      <c r="E4" s="41">
        <v>150</v>
      </c>
      <c r="F4" s="49">
        <v>150</v>
      </c>
    </row>
    <row r="5" spans="1:6">
      <c r="A5" s="48"/>
      <c r="B5" s="5"/>
      <c r="C5" s="45"/>
      <c r="D5" s="45"/>
      <c r="E5" s="45"/>
      <c r="F5" s="7"/>
    </row>
    <row r="6" spans="1:6">
      <c r="A6" s="50" t="s">
        <v>12</v>
      </c>
      <c r="B6" s="31" t="s">
        <v>0</v>
      </c>
      <c r="C6" s="32" t="s">
        <v>1</v>
      </c>
      <c r="D6" s="32" t="s">
        <v>9</v>
      </c>
      <c r="E6" s="32" t="s">
        <v>10</v>
      </c>
      <c r="F6" s="51" t="s">
        <v>2</v>
      </c>
    </row>
    <row r="7" spans="1:6">
      <c r="A7" s="52" t="s">
        <v>39</v>
      </c>
      <c r="B7" s="34">
        <v>75</v>
      </c>
      <c r="C7" s="35">
        <v>55</v>
      </c>
      <c r="D7" s="34">
        <v>30</v>
      </c>
      <c r="E7" s="35">
        <v>25</v>
      </c>
      <c r="F7" s="53">
        <f>B7*$B$49+C7*$B$50+D7*$B$51+E7*$B$52</f>
        <v>73250</v>
      </c>
    </row>
    <row r="8" spans="1:6">
      <c r="A8" s="52" t="s">
        <v>38</v>
      </c>
      <c r="B8" s="34">
        <v>120</v>
      </c>
      <c r="C8" s="35">
        <v>30</v>
      </c>
      <c r="D8" s="34">
        <v>120</v>
      </c>
      <c r="E8" s="35">
        <v>120</v>
      </c>
      <c r="F8" s="53">
        <f t="shared" ref="F8:F21" si="0">B8*$B$49+C8*$B$50+D8*$B$51+E8*$B$52</f>
        <v>111000</v>
      </c>
    </row>
    <row r="9" spans="1:6">
      <c r="A9" s="52" t="s">
        <v>37</v>
      </c>
      <c r="B9" s="34">
        <v>15</v>
      </c>
      <c r="C9" s="35">
        <v>20</v>
      </c>
      <c r="D9" s="34">
        <v>30</v>
      </c>
      <c r="E9" s="35">
        <v>30</v>
      </c>
      <c r="F9" s="53">
        <f t="shared" si="0"/>
        <v>26500</v>
      </c>
    </row>
    <row r="10" spans="1:6">
      <c r="A10" s="52" t="s">
        <v>36</v>
      </c>
      <c r="B10" s="34">
        <v>175</v>
      </c>
      <c r="C10" s="35">
        <v>175</v>
      </c>
      <c r="D10" s="34">
        <v>175</v>
      </c>
      <c r="E10" s="35">
        <v>175</v>
      </c>
      <c r="F10" s="53">
        <f t="shared" si="0"/>
        <v>227500</v>
      </c>
    </row>
    <row r="11" spans="1:6">
      <c r="A11" s="52" t="s">
        <v>35</v>
      </c>
      <c r="B11" s="34">
        <v>30</v>
      </c>
      <c r="C11" s="35">
        <v>18</v>
      </c>
      <c r="D11" s="34">
        <v>12</v>
      </c>
      <c r="E11" s="35">
        <v>12</v>
      </c>
      <c r="F11" s="53">
        <f t="shared" si="0"/>
        <v>27600</v>
      </c>
    </row>
    <row r="12" spans="1:6">
      <c r="A12" s="52" t="s">
        <v>34</v>
      </c>
      <c r="B12" s="34">
        <v>15</v>
      </c>
      <c r="C12" s="35">
        <v>15</v>
      </c>
      <c r="D12" s="34">
        <v>15</v>
      </c>
      <c r="E12" s="35">
        <v>15</v>
      </c>
      <c r="F12" s="53">
        <f t="shared" si="0"/>
        <v>19500</v>
      </c>
    </row>
    <row r="13" spans="1:6">
      <c r="A13" s="52" t="s">
        <v>33</v>
      </c>
      <c r="B13" s="34">
        <v>10</v>
      </c>
      <c r="C13" s="35">
        <v>15</v>
      </c>
      <c r="D13" s="34">
        <v>20</v>
      </c>
      <c r="E13" s="35">
        <v>20</v>
      </c>
      <c r="F13" s="53">
        <f t="shared" si="0"/>
        <v>18500</v>
      </c>
    </row>
    <row r="14" spans="1:6">
      <c r="A14" s="52" t="s">
        <v>32</v>
      </c>
      <c r="B14" s="34">
        <v>30</v>
      </c>
      <c r="C14" s="35">
        <v>20</v>
      </c>
      <c r="D14" s="34">
        <v>20</v>
      </c>
      <c r="E14" s="35">
        <v>20</v>
      </c>
      <c r="F14" s="53">
        <f t="shared" si="0"/>
        <v>31000</v>
      </c>
    </row>
    <row r="15" spans="1:6">
      <c r="A15" s="52" t="s">
        <v>31</v>
      </c>
      <c r="B15" s="34">
        <v>35</v>
      </c>
      <c r="C15" s="35">
        <v>35</v>
      </c>
      <c r="D15" s="34">
        <v>35</v>
      </c>
      <c r="E15" s="35">
        <v>35</v>
      </c>
      <c r="F15" s="53">
        <f t="shared" si="0"/>
        <v>45500</v>
      </c>
    </row>
    <row r="16" spans="1:6">
      <c r="A16" s="52" t="s">
        <v>30</v>
      </c>
      <c r="B16" s="34"/>
      <c r="C16" s="35"/>
      <c r="D16" s="34"/>
      <c r="E16" s="35"/>
      <c r="F16" s="53">
        <f t="shared" si="0"/>
        <v>0</v>
      </c>
    </row>
    <row r="17" spans="1:6">
      <c r="A17" s="52" t="s">
        <v>40</v>
      </c>
      <c r="B17" s="79">
        <f>C25*B37</f>
        <v>18.75</v>
      </c>
      <c r="C17" s="79">
        <f>C25*B38</f>
        <v>5.55</v>
      </c>
      <c r="D17" s="79">
        <f>C25*B39</f>
        <v>9</v>
      </c>
      <c r="E17" s="79">
        <f>C25*B40</f>
        <v>7.5</v>
      </c>
      <c r="F17" s="53">
        <f>B17*$B$49+C17*$B$50+D17*$B$51+E17*$B$52</f>
        <v>14625</v>
      </c>
    </row>
    <row r="18" spans="1:6">
      <c r="A18" s="52" t="s">
        <v>27</v>
      </c>
      <c r="B18" s="79">
        <f>C26*B37</f>
        <v>12.5</v>
      </c>
      <c r="C18" s="79">
        <f>C26*B38</f>
        <v>3.7</v>
      </c>
      <c r="D18" s="79">
        <f>C26*B39</f>
        <v>6</v>
      </c>
      <c r="E18" s="79">
        <f>C26*B40</f>
        <v>5</v>
      </c>
      <c r="F18" s="53">
        <f t="shared" si="0"/>
        <v>9750</v>
      </c>
    </row>
    <row r="19" spans="1:6">
      <c r="A19" s="52" t="s">
        <v>28</v>
      </c>
      <c r="B19" s="79">
        <f>C27*B37</f>
        <v>18.75</v>
      </c>
      <c r="C19" s="79">
        <f>C27*B38</f>
        <v>5.55</v>
      </c>
      <c r="D19" s="79">
        <f>C27*B39</f>
        <v>9</v>
      </c>
      <c r="E19" s="79">
        <f>C27*B40</f>
        <v>7.5</v>
      </c>
      <c r="F19" s="53">
        <f t="shared" si="0"/>
        <v>14625</v>
      </c>
    </row>
    <row r="20" spans="1:6">
      <c r="A20" s="52" t="s">
        <v>29</v>
      </c>
      <c r="B20" s="79">
        <f>SUM(B7:B10)*C28</f>
        <v>15.4</v>
      </c>
      <c r="C20" s="79">
        <f>SUM(C7:C10)*C28</f>
        <v>11.200000000000001</v>
      </c>
      <c r="D20" s="79">
        <f>SUM(D7:D10)*C28</f>
        <v>14.200000000000001</v>
      </c>
      <c r="E20" s="79">
        <f>SUM(E7:E10)*C28</f>
        <v>14</v>
      </c>
      <c r="F20" s="53">
        <f t="shared" si="0"/>
        <v>17530</v>
      </c>
    </row>
    <row r="21" spans="1:6">
      <c r="A21" s="52" t="s">
        <v>47</v>
      </c>
      <c r="B21" s="36">
        <v>10</v>
      </c>
      <c r="C21" s="37">
        <v>10</v>
      </c>
      <c r="D21" s="36">
        <v>10</v>
      </c>
      <c r="E21" s="37">
        <v>10</v>
      </c>
      <c r="F21" s="53">
        <f t="shared" si="0"/>
        <v>13000</v>
      </c>
    </row>
    <row r="22" spans="1:6">
      <c r="A22" s="54" t="s">
        <v>2</v>
      </c>
      <c r="B22" s="38">
        <f>SUM(B7:B21)</f>
        <v>580.4</v>
      </c>
      <c r="C22" s="38">
        <f>SUM(C7:C21)</f>
        <v>419</v>
      </c>
      <c r="D22" s="38">
        <f>SUM(D7:D21)</f>
        <v>505.2</v>
      </c>
      <c r="E22" s="38">
        <f>SUM(E7:E21)</f>
        <v>496</v>
      </c>
      <c r="F22" s="55">
        <f>SUM(F7:F21)</f>
        <v>649880</v>
      </c>
    </row>
    <row r="23" spans="1:6">
      <c r="A23" s="9"/>
      <c r="B23" s="30"/>
      <c r="C23" s="30"/>
      <c r="D23" s="30"/>
      <c r="E23" s="30"/>
      <c r="F23" s="56"/>
    </row>
    <row r="24" spans="1:6">
      <c r="A24" s="8"/>
      <c r="B24" s="45"/>
      <c r="C24" s="45"/>
      <c r="D24" s="76" t="s">
        <v>26</v>
      </c>
      <c r="E24" s="76"/>
      <c r="F24" s="57">
        <f>F22/B53</f>
        <v>499.90769230769229</v>
      </c>
    </row>
    <row r="25" spans="1:6">
      <c r="A25" s="9" t="s">
        <v>43</v>
      </c>
      <c r="B25" s="5"/>
      <c r="C25" s="22">
        <v>0.15</v>
      </c>
      <c r="D25" s="45"/>
      <c r="E25" s="45"/>
      <c r="F25" s="56"/>
    </row>
    <row r="26" spans="1:6">
      <c r="A26" s="9" t="s">
        <v>44</v>
      </c>
      <c r="B26" s="5"/>
      <c r="C26" s="22">
        <v>0.1</v>
      </c>
      <c r="D26" s="45"/>
      <c r="E26" s="45"/>
      <c r="F26" s="56"/>
    </row>
    <row r="27" spans="1:6">
      <c r="A27" s="6" t="s">
        <v>45</v>
      </c>
      <c r="B27" s="5"/>
      <c r="C27" s="22">
        <v>0.15</v>
      </c>
      <c r="D27" s="45"/>
      <c r="E27" s="45"/>
      <c r="F27" s="56"/>
    </row>
    <row r="28" spans="1:6">
      <c r="A28" s="6" t="s">
        <v>16</v>
      </c>
      <c r="B28" s="5"/>
      <c r="C28" s="23">
        <v>0.04</v>
      </c>
      <c r="D28" s="45"/>
      <c r="E28" s="45"/>
      <c r="F28" s="56"/>
    </row>
    <row r="29" spans="1:6">
      <c r="A29" s="8"/>
      <c r="B29" s="45"/>
      <c r="C29" s="45"/>
      <c r="D29" s="45"/>
      <c r="E29" s="45"/>
      <c r="F29" s="56"/>
    </row>
    <row r="30" spans="1:6" ht="13.5" thickBot="1">
      <c r="A30" s="18" t="s">
        <v>18</v>
      </c>
      <c r="B30" s="72" t="s">
        <v>46</v>
      </c>
      <c r="C30" s="73"/>
      <c r="D30" s="21" t="s">
        <v>25</v>
      </c>
      <c r="E30" s="29"/>
      <c r="F30" s="7"/>
    </row>
    <row r="31" spans="1:6">
      <c r="A31" s="17" t="str">
        <f>C3</f>
        <v xml:space="preserve"> Corn:</v>
      </c>
      <c r="B31" s="74">
        <v>5.7</v>
      </c>
      <c r="C31" s="75"/>
      <c r="D31" s="80">
        <f>B22/B31</f>
        <v>101.82456140350877</v>
      </c>
      <c r="E31" s="45"/>
      <c r="F31" s="7"/>
    </row>
    <row r="32" spans="1:6">
      <c r="A32" s="17" t="str">
        <f>D3</f>
        <v xml:space="preserve"> Soybeans</v>
      </c>
      <c r="B32" s="70">
        <v>11.5</v>
      </c>
      <c r="C32" s="71"/>
      <c r="D32" s="81">
        <f>C22/B32</f>
        <v>36.434782608695649</v>
      </c>
      <c r="E32" s="45"/>
      <c r="F32" s="7"/>
    </row>
    <row r="33" spans="1:6">
      <c r="A33" s="17" t="str">
        <f>E3</f>
        <v xml:space="preserve"> Winter Wheat</v>
      </c>
      <c r="B33" s="70">
        <v>6.7</v>
      </c>
      <c r="C33" s="71"/>
      <c r="D33" s="81">
        <f>D22/B33</f>
        <v>75.402985074626855</v>
      </c>
      <c r="E33" s="45"/>
      <c r="F33" s="7"/>
    </row>
    <row r="34" spans="1:6">
      <c r="A34" s="17" t="str">
        <f>F3</f>
        <v xml:space="preserve"> Spring Wheat</v>
      </c>
      <c r="B34" s="70">
        <v>7.5</v>
      </c>
      <c r="C34" s="71"/>
      <c r="D34" s="81">
        <f>E22/B34</f>
        <v>66.13333333333334</v>
      </c>
      <c r="E34" s="45"/>
      <c r="F34" s="7"/>
    </row>
    <row r="35" spans="1:6">
      <c r="A35" s="6"/>
      <c r="B35" s="4"/>
      <c r="C35" s="45"/>
      <c r="D35" s="1"/>
      <c r="E35" s="45"/>
      <c r="F35" s="7"/>
    </row>
    <row r="36" spans="1:6" ht="13.5" thickBot="1">
      <c r="A36" s="18" t="s">
        <v>18</v>
      </c>
      <c r="B36" s="11" t="s">
        <v>24</v>
      </c>
      <c r="C36" s="11" t="s">
        <v>3</v>
      </c>
      <c r="D36" s="20" t="s">
        <v>21</v>
      </c>
      <c r="E36" s="45"/>
      <c r="F36" s="58" t="s">
        <v>22</v>
      </c>
    </row>
    <row r="37" spans="1:6">
      <c r="A37" s="17" t="str">
        <f>C3</f>
        <v xml:space="preserve"> Corn:</v>
      </c>
      <c r="B37" s="15">
        <v>125</v>
      </c>
      <c r="C37" s="82">
        <f>B31</f>
        <v>5.7</v>
      </c>
      <c r="D37" s="83">
        <f>B37*C37</f>
        <v>712.5</v>
      </c>
      <c r="E37" s="45"/>
      <c r="F37" s="93">
        <f>D37-B22</f>
        <v>132.10000000000002</v>
      </c>
    </row>
    <row r="38" spans="1:6">
      <c r="A38" s="17" t="str">
        <f>D3</f>
        <v xml:space="preserve"> Soybeans</v>
      </c>
      <c r="B38" s="16">
        <v>37</v>
      </c>
      <c r="C38" s="84">
        <f>B32</f>
        <v>11.5</v>
      </c>
      <c r="D38" s="83">
        <f>B38*C38</f>
        <v>425.5</v>
      </c>
      <c r="E38" s="45"/>
      <c r="F38" s="92">
        <f>D38-C22</f>
        <v>6.5</v>
      </c>
    </row>
    <row r="39" spans="1:6">
      <c r="A39" s="17" t="str">
        <f>E3</f>
        <v xml:space="preserve"> Winter Wheat</v>
      </c>
      <c r="B39" s="16">
        <v>60</v>
      </c>
      <c r="C39" s="84">
        <f>B33</f>
        <v>6.7</v>
      </c>
      <c r="D39" s="83">
        <f>B39*C39</f>
        <v>402</v>
      </c>
      <c r="E39" s="45"/>
      <c r="F39" s="92">
        <f>D39-D22</f>
        <v>-103.19999999999999</v>
      </c>
    </row>
    <row r="40" spans="1:6">
      <c r="A40" s="17" t="str">
        <f>F3</f>
        <v xml:space="preserve"> Spring Wheat</v>
      </c>
      <c r="B40" s="16">
        <v>50</v>
      </c>
      <c r="C40" s="84">
        <f>B34</f>
        <v>7.5</v>
      </c>
      <c r="D40" s="83">
        <f>B40*C40</f>
        <v>375</v>
      </c>
      <c r="E40" s="45"/>
      <c r="F40" s="92">
        <f>D40-E22</f>
        <v>-121</v>
      </c>
    </row>
    <row r="41" spans="1:6">
      <c r="A41" s="6"/>
      <c r="B41" s="45"/>
      <c r="C41" s="12"/>
      <c r="D41" s="2"/>
      <c r="E41" s="45"/>
      <c r="F41" s="59"/>
    </row>
    <row r="42" spans="1:6" ht="13.5" thickBot="1">
      <c r="A42" s="18" t="s">
        <v>18</v>
      </c>
      <c r="B42" s="69" t="s">
        <v>42</v>
      </c>
      <c r="C42" s="69"/>
      <c r="D42" s="20" t="s">
        <v>23</v>
      </c>
      <c r="E42" s="45"/>
      <c r="F42" s="7"/>
    </row>
    <row r="43" spans="1:6">
      <c r="A43" s="19" t="str">
        <f>C3</f>
        <v xml:space="preserve"> Corn:</v>
      </c>
      <c r="B43" s="77">
        <f>B22/B37</f>
        <v>4.6432000000000002</v>
      </c>
      <c r="C43" s="75"/>
      <c r="D43" s="85">
        <f>B31</f>
        <v>5.7</v>
      </c>
      <c r="E43" s="45"/>
      <c r="F43" s="7"/>
    </row>
    <row r="44" spans="1:6">
      <c r="A44" s="19" t="str">
        <f>D3</f>
        <v xml:space="preserve"> Soybeans</v>
      </c>
      <c r="B44" s="78">
        <f>C22/B38</f>
        <v>11.324324324324325</v>
      </c>
      <c r="C44" s="71"/>
      <c r="D44" s="85">
        <f t="shared" ref="D44:D46" si="1">B32</f>
        <v>11.5</v>
      </c>
      <c r="E44" s="45"/>
      <c r="F44" s="7"/>
    </row>
    <row r="45" spans="1:6">
      <c r="A45" s="19" t="str">
        <f>E3</f>
        <v xml:space="preserve"> Winter Wheat</v>
      </c>
      <c r="B45" s="89">
        <f>D22/B39</f>
        <v>8.42</v>
      </c>
      <c r="C45" s="90"/>
      <c r="D45" s="85">
        <f t="shared" si="1"/>
        <v>6.7</v>
      </c>
      <c r="E45" s="45"/>
      <c r="F45" s="7"/>
    </row>
    <row r="46" spans="1:6">
      <c r="A46" s="19" t="str">
        <f>F3</f>
        <v xml:space="preserve"> Spring Wheat</v>
      </c>
      <c r="B46" s="89">
        <f>E22/B40</f>
        <v>9.92</v>
      </c>
      <c r="C46" s="91"/>
      <c r="D46" s="85">
        <f t="shared" si="1"/>
        <v>7.5</v>
      </c>
      <c r="E46" s="45"/>
      <c r="F46" s="7"/>
    </row>
    <row r="47" spans="1:6">
      <c r="A47" s="13"/>
      <c r="B47" s="14"/>
      <c r="C47" s="45"/>
      <c r="D47" s="2"/>
      <c r="E47" s="45"/>
      <c r="F47" s="7"/>
    </row>
    <row r="48" spans="1:6" ht="13.5" thickBot="1">
      <c r="A48" s="6" t="s">
        <v>18</v>
      </c>
      <c r="B48" s="11" t="s">
        <v>8</v>
      </c>
      <c r="C48" s="45"/>
      <c r="D48" s="45"/>
      <c r="E48" s="11" t="s">
        <v>20</v>
      </c>
      <c r="F48" s="60" t="s">
        <v>19</v>
      </c>
    </row>
    <row r="49" spans="1:6">
      <c r="A49" s="17" t="str">
        <f>C3</f>
        <v xml:space="preserve"> Corn:</v>
      </c>
      <c r="B49" s="86">
        <f>C4</f>
        <v>500</v>
      </c>
      <c r="C49" s="45"/>
      <c r="D49" s="3" t="s">
        <v>4</v>
      </c>
      <c r="E49" s="65">
        <f>IF(B49=0,0,F37*B49)</f>
        <v>66050.000000000015</v>
      </c>
      <c r="F49" s="61">
        <f>F37/B22</f>
        <v>0.22760165403170232</v>
      </c>
    </row>
    <row r="50" spans="1:6">
      <c r="A50" s="17" t="str">
        <f>D3</f>
        <v xml:space="preserve"> Soybeans</v>
      </c>
      <c r="B50" s="87">
        <f>D4</f>
        <v>500</v>
      </c>
      <c r="C50" s="45"/>
      <c r="D50" s="3" t="s">
        <v>4</v>
      </c>
      <c r="E50" s="65">
        <f>IF(B50=0,0,F38*B50)</f>
        <v>3250</v>
      </c>
      <c r="F50" s="61">
        <f>F38/C22</f>
        <v>1.5513126491646777E-2</v>
      </c>
    </row>
    <row r="51" spans="1:6">
      <c r="A51" s="17" t="str">
        <f>E3</f>
        <v xml:space="preserve"> Winter Wheat</v>
      </c>
      <c r="B51" s="87">
        <f>E4</f>
        <v>150</v>
      </c>
      <c r="C51" s="45"/>
      <c r="D51" s="25" t="s">
        <v>4</v>
      </c>
      <c r="E51" s="66">
        <f>IF(B51=0,0,F39*B51)</f>
        <v>-15479.999999999998</v>
      </c>
      <c r="F51" s="62">
        <f>F39/D22</f>
        <v>-0.20427553444180521</v>
      </c>
    </row>
    <row r="52" spans="1:6">
      <c r="A52" s="17" t="str">
        <f>F3</f>
        <v xml:space="preserve"> Spring Wheat</v>
      </c>
      <c r="B52" s="88">
        <f>F4</f>
        <v>150</v>
      </c>
      <c r="C52" s="45"/>
      <c r="D52" s="25" t="s">
        <v>4</v>
      </c>
      <c r="E52" s="65">
        <f>IF(B52=0,0,F40*B52)</f>
        <v>-18150</v>
      </c>
      <c r="F52" s="61">
        <f>F40/E22</f>
        <v>-0.24395161290322581</v>
      </c>
    </row>
    <row r="53" spans="1:6" ht="13.5">
      <c r="A53" s="6" t="s">
        <v>5</v>
      </c>
      <c r="B53" s="46">
        <f>SUM(B49:B52)</f>
        <v>1300</v>
      </c>
      <c r="C53" s="45"/>
      <c r="D53" s="3" t="s">
        <v>6</v>
      </c>
      <c r="E53" s="67">
        <f>SUM(E49:E52)</f>
        <v>35670.000000000015</v>
      </c>
      <c r="F53" s="7"/>
    </row>
    <row r="54" spans="1:6" ht="14.25" thickBot="1">
      <c r="A54" s="24"/>
      <c r="B54" s="63"/>
      <c r="C54" s="10"/>
      <c r="D54" s="20" t="s">
        <v>7</v>
      </c>
      <c r="E54" s="68">
        <f>E53/B53</f>
        <v>27.438461538461549</v>
      </c>
      <c r="F54" s="64">
        <f>E54/F24</f>
        <v>5.488705607189022E-2</v>
      </c>
    </row>
  </sheetData>
  <mergeCells count="11">
    <mergeCell ref="B42:C42"/>
    <mergeCell ref="B43:C43"/>
    <mergeCell ref="B44:C44"/>
    <mergeCell ref="B45:C45"/>
    <mergeCell ref="B46:C46"/>
    <mergeCell ref="D24:E24"/>
    <mergeCell ref="B30:C30"/>
    <mergeCell ref="B31:C31"/>
    <mergeCell ref="B32:C32"/>
    <mergeCell ref="B33:C33"/>
    <mergeCell ref="B34:C3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Breakeven Calculator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loriwieting</dc:creator>
  <cp:lastModifiedBy>loriwieting</cp:lastModifiedBy>
  <cp:lastPrinted>2012-01-26T18:03:33Z</cp:lastPrinted>
  <dcterms:created xsi:type="dcterms:W3CDTF">2009-04-07T00:51:25Z</dcterms:created>
  <dcterms:modified xsi:type="dcterms:W3CDTF">2012-01-26T18:23:50Z</dcterms:modified>
</cp:coreProperties>
</file>